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480" activeTab="0"/>
  </bookViews>
  <sheets>
    <sheet name="保安業務の機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<sst xmlns="http://schemas.openxmlformats.org/spreadsheetml/2006/main" count="130" uniqueCount="80">
  <si>
    <t>×</t>
  </si>
  <si>
    <t>６</t>
  </si>
  <si>
    <t>保安業務区分</t>
  </si>
  <si>
    <t>一般消費者
等の数(Ａ)</t>
  </si>
  <si>
    <t>算定数</t>
  </si>
  <si>
    <t>供給開始時</t>
  </si>
  <si>
    <t>点検・調査</t>
  </si>
  <si>
    <t>２</t>
  </si>
  <si>
    <t>容器交換時等</t>
  </si>
  <si>
    <t>供給設備点検</t>
  </si>
  <si>
    <t>３</t>
  </si>
  <si>
    <t>定期供給設備</t>
  </si>
  <si>
    <t>点検</t>
  </si>
  <si>
    <t>４</t>
  </si>
  <si>
    <t>定期消費設備</t>
  </si>
  <si>
    <t>調査</t>
  </si>
  <si>
    <t>緊急時対応</t>
  </si>
  <si>
    <t>0</t>
  </si>
  <si>
    <t>事業所名　　関東液化ガス株式会社　　埼玉営業所</t>
  </si>
  <si>
    <t>補助員が伴う</t>
  </si>
  <si>
    <t>場合</t>
  </si>
  <si>
    <t>×</t>
  </si>
  <si>
    <t>補助員
数  (Ｆ)</t>
  </si>
  <si>
    <t>調査員
数  (Ｄ)</t>
  </si>
  <si>
    <t>充てん
作業者数
(Ｅ)</t>
  </si>
  <si>
    <t>条件</t>
  </si>
  <si>
    <t>Ａ：保安業務区分ごとの一般消費者等の数</t>
  </si>
  <si>
    <t>Ｂ：月間実働日数</t>
  </si>
  <si>
    <t>日</t>
  </si>
  <si>
    <t>Ｃ：年間実働日数</t>
  </si>
  <si>
    <t>Ｄ：調査員数</t>
  </si>
  <si>
    <t>人</t>
  </si>
  <si>
    <t>Ｅ：充てん作業者数</t>
  </si>
  <si>
    <t>Ｆ：補助員数</t>
  </si>
  <si>
    <t>３・４</t>
  </si>
  <si>
    <t>定期供給設備点検</t>
  </si>
  <si>
    <t>定期消費設備調査</t>
  </si>
  <si>
    <t>保安業務用機器</t>
  </si>
  <si>
    <t>イ</t>
  </si>
  <si>
    <t>ロ</t>
  </si>
  <si>
    <t>ハ</t>
  </si>
  <si>
    <t>ニ</t>
  </si>
  <si>
    <t>自記圧力計又はマノメータ</t>
  </si>
  <si>
    <t>ガス検知器</t>
  </si>
  <si>
    <t>漏えい検知液</t>
  </si>
  <si>
    <t>緊急工具類</t>
  </si>
  <si>
    <t>一酸化炭素測定器</t>
  </si>
  <si>
    <t>ボーリングバー</t>
  </si>
  <si>
    <t>（イ）</t>
  </si>
  <si>
    <t>Ｄ</t>
  </si>
  <si>
    <t>－</t>
  </si>
  <si>
    <t>Ｅ</t>
  </si>
  <si>
    <t>Ａ×</t>
  </si>
  <si>
    <t>+</t>
  </si>
  <si>
    <t>自記圧力計
（マノメータ）
ガス検知器
漏えい検知液
緊急工具類
一酸化炭素測定器
ボーリングバー</t>
  </si>
  <si>
    <t>自記圧力計
（マノメータ）
ガス検知器
漏えい検知液
緊急工具類
一酸化炭素測定器
ボーリングバー</t>
  </si>
  <si>
    <t>自記圧力計
（マノメータ）
ガス検知器
漏えい検知液
緊急工具類
ボーリングバー</t>
  </si>
  <si>
    <t>一酸化炭素測定器</t>
  </si>
  <si>
    <t>算定式</t>
  </si>
  <si>
    <t>備考</t>
  </si>
  <si>
    <t>100×Ｂ</t>
  </si>
  <si>
    <t>30×Ｃ</t>
  </si>
  <si>
    <t>25×Ｃ</t>
  </si>
  <si>
    <t>20×Ｃ</t>
  </si>
  <si>
    <t>ホ</t>
  </si>
  <si>
    <t>ヘ</t>
  </si>
  <si>
    <t>ト</t>
  </si>
  <si>
    <t>必要数</t>
  </si>
  <si>
    <t>算定数合計</t>
  </si>
  <si>
    <t xml:space="preserve">漏えい検知液
緊急工具類
</t>
  </si>
  <si>
    <t>自記圧力計
（マノメータ）
ガス検知器
漏えい検知液
緊急工具類
ボーリングバー</t>
  </si>
  <si>
    <t>0</t>
  </si>
  <si>
    <t>２．保安業務用機器の算定</t>
  </si>
  <si>
    <t>（ロ）</t>
  </si>
  <si>
    <t>（ハ）</t>
  </si>
  <si>
    <t>（ニ）</t>
  </si>
  <si>
    <t>（ホ）</t>
  </si>
  <si>
    <t>（ヘ）</t>
  </si>
  <si>
    <t>（へ）</t>
  </si>
  <si>
    <t>（ト）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</si>
</sst>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);[Red]\(#,##0\)"/>
    <numFmt numFmtId="178" formatCode="0_);[Red]\(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double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 quotePrefix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 quotePrefix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177" fontId="2" fillId="0" borderId="44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55" xfId="0" applyFont="1" applyBorder="1" applyAlignment="1">
      <alignment horizontal="left" vertical="top"/>
    </xf>
    <xf numFmtId="176" fontId="2" fillId="0" borderId="56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177" fontId="2" fillId="0" borderId="60" xfId="0" applyNumberFormat="1" applyFont="1" applyBorder="1" applyAlignment="1">
      <alignment horizontal="center" vertical="center"/>
    </xf>
    <xf numFmtId="177" fontId="2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49" fontId="2" fillId="0" borderId="7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6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 quotePrefix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 quotePrefix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4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7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73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12</xdr:row>
      <xdr:rowOff>0</xdr:rowOff>
    </xdr:from>
    <xdr:to>
      <xdr:col>13</xdr:col>
      <xdr:colOff>104775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5067300" y="3152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0</xdr:rowOff>
    </xdr:from>
    <xdr:to>
      <xdr:col>13</xdr:col>
      <xdr:colOff>104775</xdr:colOff>
      <xdr:row>12</xdr:row>
      <xdr:rowOff>0</xdr:rowOff>
    </xdr:to>
    <xdr:sp>
      <xdr:nvSpPr>
        <xdr:cNvPr id="2" name="Line 15"/>
        <xdr:cNvSpPr>
          <a:spLocks/>
        </xdr:cNvSpPr>
      </xdr:nvSpPr>
      <xdr:spPr>
        <a:xfrm>
          <a:off x="5067300" y="3152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0</xdr:rowOff>
    </xdr:from>
    <xdr:to>
      <xdr:col>13</xdr:col>
      <xdr:colOff>104775</xdr:colOff>
      <xdr:row>16</xdr:row>
      <xdr:rowOff>0</xdr:rowOff>
    </xdr:to>
    <xdr:sp>
      <xdr:nvSpPr>
        <xdr:cNvPr id="3" name="Line 16"/>
        <xdr:cNvSpPr>
          <a:spLocks/>
        </xdr:cNvSpPr>
      </xdr:nvSpPr>
      <xdr:spPr>
        <a:xfrm>
          <a:off x="5067300" y="3952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0</xdr:rowOff>
    </xdr:from>
    <xdr:to>
      <xdr:col>13</xdr:col>
      <xdr:colOff>104775</xdr:colOff>
      <xdr:row>16</xdr:row>
      <xdr:rowOff>0</xdr:rowOff>
    </xdr:to>
    <xdr:sp>
      <xdr:nvSpPr>
        <xdr:cNvPr id="4" name="Line 17"/>
        <xdr:cNvSpPr>
          <a:spLocks/>
        </xdr:cNvSpPr>
      </xdr:nvSpPr>
      <xdr:spPr>
        <a:xfrm>
          <a:off x="5067300" y="3952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104775</xdr:colOff>
      <xdr:row>14</xdr:row>
      <xdr:rowOff>0</xdr:rowOff>
    </xdr:to>
    <xdr:sp>
      <xdr:nvSpPr>
        <xdr:cNvPr id="5" name="Line 20"/>
        <xdr:cNvSpPr>
          <a:spLocks/>
        </xdr:cNvSpPr>
      </xdr:nvSpPr>
      <xdr:spPr>
        <a:xfrm>
          <a:off x="5067300" y="3552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104775</xdr:colOff>
      <xdr:row>14</xdr:row>
      <xdr:rowOff>0</xdr:rowOff>
    </xdr:to>
    <xdr:sp>
      <xdr:nvSpPr>
        <xdr:cNvPr id="6" name="Line 21"/>
        <xdr:cNvSpPr>
          <a:spLocks/>
        </xdr:cNvSpPr>
      </xdr:nvSpPr>
      <xdr:spPr>
        <a:xfrm>
          <a:off x="5067300" y="3552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0</xdr:rowOff>
    </xdr:from>
    <xdr:to>
      <xdr:col>16</xdr:col>
      <xdr:colOff>104775</xdr:colOff>
      <xdr:row>14</xdr:row>
      <xdr:rowOff>0</xdr:rowOff>
    </xdr:to>
    <xdr:sp>
      <xdr:nvSpPr>
        <xdr:cNvPr id="7" name="Line 22"/>
        <xdr:cNvSpPr>
          <a:spLocks/>
        </xdr:cNvSpPr>
      </xdr:nvSpPr>
      <xdr:spPr>
        <a:xfrm>
          <a:off x="5410200" y="3552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0</xdr:rowOff>
    </xdr:from>
    <xdr:to>
      <xdr:col>16</xdr:col>
      <xdr:colOff>104775</xdr:colOff>
      <xdr:row>14</xdr:row>
      <xdr:rowOff>0</xdr:rowOff>
    </xdr:to>
    <xdr:sp>
      <xdr:nvSpPr>
        <xdr:cNvPr id="8" name="Line 23"/>
        <xdr:cNvSpPr>
          <a:spLocks/>
        </xdr:cNvSpPr>
      </xdr:nvSpPr>
      <xdr:spPr>
        <a:xfrm>
          <a:off x="5410200" y="3552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0</xdr:rowOff>
    </xdr:from>
    <xdr:to>
      <xdr:col>4</xdr:col>
      <xdr:colOff>352425</xdr:colOff>
      <xdr:row>5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2162175" y="124777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0</xdr:rowOff>
    </xdr:from>
    <xdr:to>
      <xdr:col>13</xdr:col>
      <xdr:colOff>104775</xdr:colOff>
      <xdr:row>18</xdr:row>
      <xdr:rowOff>0</xdr:rowOff>
    </xdr:to>
    <xdr:sp>
      <xdr:nvSpPr>
        <xdr:cNvPr id="10" name="Line 27"/>
        <xdr:cNvSpPr>
          <a:spLocks/>
        </xdr:cNvSpPr>
      </xdr:nvSpPr>
      <xdr:spPr>
        <a:xfrm>
          <a:off x="5067300" y="4352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0</xdr:rowOff>
    </xdr:from>
    <xdr:to>
      <xdr:col>13</xdr:col>
      <xdr:colOff>104775</xdr:colOff>
      <xdr:row>18</xdr:row>
      <xdr:rowOff>0</xdr:rowOff>
    </xdr:to>
    <xdr:sp>
      <xdr:nvSpPr>
        <xdr:cNvPr id="11" name="Line 28"/>
        <xdr:cNvSpPr>
          <a:spLocks/>
        </xdr:cNvSpPr>
      </xdr:nvSpPr>
      <xdr:spPr>
        <a:xfrm>
          <a:off x="5067300" y="4352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0</xdr:rowOff>
    </xdr:from>
    <xdr:to>
      <xdr:col>16</xdr:col>
      <xdr:colOff>104775</xdr:colOff>
      <xdr:row>18</xdr:row>
      <xdr:rowOff>0</xdr:rowOff>
    </xdr:to>
    <xdr:sp>
      <xdr:nvSpPr>
        <xdr:cNvPr id="12" name="Line 29"/>
        <xdr:cNvSpPr>
          <a:spLocks/>
        </xdr:cNvSpPr>
      </xdr:nvSpPr>
      <xdr:spPr>
        <a:xfrm>
          <a:off x="5410200" y="4352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18</xdr:row>
      <xdr:rowOff>0</xdr:rowOff>
    </xdr:from>
    <xdr:to>
      <xdr:col>16</xdr:col>
      <xdr:colOff>104775</xdr:colOff>
      <xdr:row>18</xdr:row>
      <xdr:rowOff>0</xdr:rowOff>
    </xdr:to>
    <xdr:sp>
      <xdr:nvSpPr>
        <xdr:cNvPr id="13" name="Line 30"/>
        <xdr:cNvSpPr>
          <a:spLocks/>
        </xdr:cNvSpPr>
      </xdr:nvSpPr>
      <xdr:spPr>
        <a:xfrm>
          <a:off x="5410200" y="4352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20</xdr:row>
      <xdr:rowOff>0</xdr:rowOff>
    </xdr:from>
    <xdr:to>
      <xdr:col>13</xdr:col>
      <xdr:colOff>104775</xdr:colOff>
      <xdr:row>20</xdr:row>
      <xdr:rowOff>0</xdr:rowOff>
    </xdr:to>
    <xdr:sp>
      <xdr:nvSpPr>
        <xdr:cNvPr id="14" name="Line 33"/>
        <xdr:cNvSpPr>
          <a:spLocks/>
        </xdr:cNvSpPr>
      </xdr:nvSpPr>
      <xdr:spPr>
        <a:xfrm>
          <a:off x="5067300" y="4752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20</xdr:row>
      <xdr:rowOff>0</xdr:rowOff>
    </xdr:from>
    <xdr:to>
      <xdr:col>13</xdr:col>
      <xdr:colOff>104775</xdr:colOff>
      <xdr:row>20</xdr:row>
      <xdr:rowOff>0</xdr:rowOff>
    </xdr:to>
    <xdr:sp>
      <xdr:nvSpPr>
        <xdr:cNvPr id="15" name="Line 34"/>
        <xdr:cNvSpPr>
          <a:spLocks/>
        </xdr:cNvSpPr>
      </xdr:nvSpPr>
      <xdr:spPr>
        <a:xfrm>
          <a:off x="5067300" y="4752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0</xdr:rowOff>
    </xdr:from>
    <xdr:to>
      <xdr:col>13</xdr:col>
      <xdr:colOff>104775</xdr:colOff>
      <xdr:row>22</xdr:row>
      <xdr:rowOff>0</xdr:rowOff>
    </xdr:to>
    <xdr:sp>
      <xdr:nvSpPr>
        <xdr:cNvPr id="16" name="Line 37"/>
        <xdr:cNvSpPr>
          <a:spLocks/>
        </xdr:cNvSpPr>
      </xdr:nvSpPr>
      <xdr:spPr>
        <a:xfrm>
          <a:off x="5067300" y="5153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0</xdr:rowOff>
    </xdr:from>
    <xdr:to>
      <xdr:col>13</xdr:col>
      <xdr:colOff>104775</xdr:colOff>
      <xdr:row>22</xdr:row>
      <xdr:rowOff>0</xdr:rowOff>
    </xdr:to>
    <xdr:sp>
      <xdr:nvSpPr>
        <xdr:cNvPr id="17" name="Line 38"/>
        <xdr:cNvSpPr>
          <a:spLocks/>
        </xdr:cNvSpPr>
      </xdr:nvSpPr>
      <xdr:spPr>
        <a:xfrm>
          <a:off x="5067300" y="5153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22</xdr:row>
      <xdr:rowOff>0</xdr:rowOff>
    </xdr:from>
    <xdr:to>
      <xdr:col>16</xdr:col>
      <xdr:colOff>104775</xdr:colOff>
      <xdr:row>22</xdr:row>
      <xdr:rowOff>0</xdr:rowOff>
    </xdr:to>
    <xdr:sp>
      <xdr:nvSpPr>
        <xdr:cNvPr id="18" name="Line 39"/>
        <xdr:cNvSpPr>
          <a:spLocks/>
        </xdr:cNvSpPr>
      </xdr:nvSpPr>
      <xdr:spPr>
        <a:xfrm>
          <a:off x="5410200" y="5153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22</xdr:row>
      <xdr:rowOff>0</xdr:rowOff>
    </xdr:from>
    <xdr:to>
      <xdr:col>16</xdr:col>
      <xdr:colOff>104775</xdr:colOff>
      <xdr:row>22</xdr:row>
      <xdr:rowOff>0</xdr:rowOff>
    </xdr:to>
    <xdr:sp>
      <xdr:nvSpPr>
        <xdr:cNvPr id="19" name="Line 40"/>
        <xdr:cNvSpPr>
          <a:spLocks/>
        </xdr:cNvSpPr>
      </xdr:nvSpPr>
      <xdr:spPr>
        <a:xfrm>
          <a:off x="5410200" y="5153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0</xdr:rowOff>
    </xdr:from>
    <xdr:to>
      <xdr:col>13</xdr:col>
      <xdr:colOff>104775</xdr:colOff>
      <xdr:row>24</xdr:row>
      <xdr:rowOff>0</xdr:rowOff>
    </xdr:to>
    <xdr:sp>
      <xdr:nvSpPr>
        <xdr:cNvPr id="20" name="Line 44"/>
        <xdr:cNvSpPr>
          <a:spLocks/>
        </xdr:cNvSpPr>
      </xdr:nvSpPr>
      <xdr:spPr>
        <a:xfrm>
          <a:off x="5067300" y="5553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0</xdr:rowOff>
    </xdr:from>
    <xdr:to>
      <xdr:col>13</xdr:col>
      <xdr:colOff>104775</xdr:colOff>
      <xdr:row>24</xdr:row>
      <xdr:rowOff>0</xdr:rowOff>
    </xdr:to>
    <xdr:sp>
      <xdr:nvSpPr>
        <xdr:cNvPr id="21" name="Line 45"/>
        <xdr:cNvSpPr>
          <a:spLocks/>
        </xdr:cNvSpPr>
      </xdr:nvSpPr>
      <xdr:spPr>
        <a:xfrm>
          <a:off x="5067300" y="5553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0</xdr:rowOff>
    </xdr:from>
    <xdr:to>
      <xdr:col>13</xdr:col>
      <xdr:colOff>104775</xdr:colOff>
      <xdr:row>26</xdr:row>
      <xdr:rowOff>0</xdr:rowOff>
    </xdr:to>
    <xdr:sp>
      <xdr:nvSpPr>
        <xdr:cNvPr id="22" name="Line 48"/>
        <xdr:cNvSpPr>
          <a:spLocks/>
        </xdr:cNvSpPr>
      </xdr:nvSpPr>
      <xdr:spPr>
        <a:xfrm>
          <a:off x="5067300" y="5953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26</xdr:row>
      <xdr:rowOff>0</xdr:rowOff>
    </xdr:from>
    <xdr:to>
      <xdr:col>13</xdr:col>
      <xdr:colOff>104775</xdr:colOff>
      <xdr:row>26</xdr:row>
      <xdr:rowOff>0</xdr:rowOff>
    </xdr:to>
    <xdr:sp>
      <xdr:nvSpPr>
        <xdr:cNvPr id="23" name="Line 49"/>
        <xdr:cNvSpPr>
          <a:spLocks/>
        </xdr:cNvSpPr>
      </xdr:nvSpPr>
      <xdr:spPr>
        <a:xfrm>
          <a:off x="5067300" y="5953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0</xdr:rowOff>
    </xdr:from>
    <xdr:to>
      <xdr:col>16</xdr:col>
      <xdr:colOff>104775</xdr:colOff>
      <xdr:row>26</xdr:row>
      <xdr:rowOff>0</xdr:rowOff>
    </xdr:to>
    <xdr:sp>
      <xdr:nvSpPr>
        <xdr:cNvPr id="24" name="Line 50"/>
        <xdr:cNvSpPr>
          <a:spLocks/>
        </xdr:cNvSpPr>
      </xdr:nvSpPr>
      <xdr:spPr>
        <a:xfrm>
          <a:off x="5410200" y="5953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0</xdr:rowOff>
    </xdr:from>
    <xdr:to>
      <xdr:col>16</xdr:col>
      <xdr:colOff>104775</xdr:colOff>
      <xdr:row>26</xdr:row>
      <xdr:rowOff>0</xdr:rowOff>
    </xdr:to>
    <xdr:sp>
      <xdr:nvSpPr>
        <xdr:cNvPr id="25" name="Line 51"/>
        <xdr:cNvSpPr>
          <a:spLocks/>
        </xdr:cNvSpPr>
      </xdr:nvSpPr>
      <xdr:spPr>
        <a:xfrm>
          <a:off x="5410200" y="5953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9525</xdr:rowOff>
    </xdr:from>
    <xdr:to>
      <xdr:col>10</xdr:col>
      <xdr:colOff>219075</xdr:colOff>
      <xdr:row>8</xdr:row>
      <xdr:rowOff>9525</xdr:rowOff>
    </xdr:to>
    <xdr:sp>
      <xdr:nvSpPr>
        <xdr:cNvPr id="26" name="Line 52"/>
        <xdr:cNvSpPr>
          <a:spLocks/>
        </xdr:cNvSpPr>
      </xdr:nvSpPr>
      <xdr:spPr>
        <a:xfrm>
          <a:off x="4381500" y="2152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190500</xdr:rowOff>
    </xdr:from>
    <xdr:to>
      <xdr:col>10</xdr:col>
      <xdr:colOff>228600</xdr:colOff>
      <xdr:row>9</xdr:row>
      <xdr:rowOff>190500</xdr:rowOff>
    </xdr:to>
    <xdr:sp>
      <xdr:nvSpPr>
        <xdr:cNvPr id="27" name="Line 53"/>
        <xdr:cNvSpPr>
          <a:spLocks/>
        </xdr:cNvSpPr>
      </xdr:nvSpPr>
      <xdr:spPr>
        <a:xfrm>
          <a:off x="4391025" y="2743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12</xdr:row>
      <xdr:rowOff>0</xdr:rowOff>
    </xdr:from>
    <xdr:to>
      <xdr:col>10</xdr:col>
      <xdr:colOff>228600</xdr:colOff>
      <xdr:row>12</xdr:row>
      <xdr:rowOff>0</xdr:rowOff>
    </xdr:to>
    <xdr:sp>
      <xdr:nvSpPr>
        <xdr:cNvPr id="28" name="Line 54"/>
        <xdr:cNvSpPr>
          <a:spLocks/>
        </xdr:cNvSpPr>
      </xdr:nvSpPr>
      <xdr:spPr>
        <a:xfrm>
          <a:off x="4391025" y="3152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0</xdr:rowOff>
    </xdr:from>
    <xdr:to>
      <xdr:col>10</xdr:col>
      <xdr:colOff>219075</xdr:colOff>
      <xdr:row>14</xdr:row>
      <xdr:rowOff>0</xdr:rowOff>
    </xdr:to>
    <xdr:sp>
      <xdr:nvSpPr>
        <xdr:cNvPr id="29" name="Line 55"/>
        <xdr:cNvSpPr>
          <a:spLocks/>
        </xdr:cNvSpPr>
      </xdr:nvSpPr>
      <xdr:spPr>
        <a:xfrm>
          <a:off x="4381500" y="3552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0</xdr:rowOff>
    </xdr:from>
    <xdr:to>
      <xdr:col>10</xdr:col>
      <xdr:colOff>209550</xdr:colOff>
      <xdr:row>16</xdr:row>
      <xdr:rowOff>0</xdr:rowOff>
    </xdr:to>
    <xdr:sp>
      <xdr:nvSpPr>
        <xdr:cNvPr id="30" name="Line 56"/>
        <xdr:cNvSpPr>
          <a:spLocks/>
        </xdr:cNvSpPr>
      </xdr:nvSpPr>
      <xdr:spPr>
        <a:xfrm>
          <a:off x="4371975" y="3952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18</xdr:row>
      <xdr:rowOff>0</xdr:rowOff>
    </xdr:from>
    <xdr:to>
      <xdr:col>10</xdr:col>
      <xdr:colOff>238125</xdr:colOff>
      <xdr:row>18</xdr:row>
      <xdr:rowOff>0</xdr:rowOff>
    </xdr:to>
    <xdr:sp>
      <xdr:nvSpPr>
        <xdr:cNvPr id="31" name="Line 57"/>
        <xdr:cNvSpPr>
          <a:spLocks/>
        </xdr:cNvSpPr>
      </xdr:nvSpPr>
      <xdr:spPr>
        <a:xfrm>
          <a:off x="4400550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0</xdr:rowOff>
    </xdr:from>
    <xdr:to>
      <xdr:col>10</xdr:col>
      <xdr:colOff>228600</xdr:colOff>
      <xdr:row>20</xdr:row>
      <xdr:rowOff>0</xdr:rowOff>
    </xdr:to>
    <xdr:sp>
      <xdr:nvSpPr>
        <xdr:cNvPr id="32" name="Line 58"/>
        <xdr:cNvSpPr>
          <a:spLocks/>
        </xdr:cNvSpPr>
      </xdr:nvSpPr>
      <xdr:spPr>
        <a:xfrm>
          <a:off x="4391025" y="4752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0</xdr:rowOff>
    </xdr:from>
    <xdr:to>
      <xdr:col>10</xdr:col>
      <xdr:colOff>228600</xdr:colOff>
      <xdr:row>22</xdr:row>
      <xdr:rowOff>0</xdr:rowOff>
    </xdr:to>
    <xdr:sp>
      <xdr:nvSpPr>
        <xdr:cNvPr id="33" name="Line 59"/>
        <xdr:cNvSpPr>
          <a:spLocks/>
        </xdr:cNvSpPr>
      </xdr:nvSpPr>
      <xdr:spPr>
        <a:xfrm>
          <a:off x="4391025" y="5153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24</xdr:row>
      <xdr:rowOff>0</xdr:rowOff>
    </xdr:from>
    <xdr:to>
      <xdr:col>10</xdr:col>
      <xdr:colOff>219075</xdr:colOff>
      <xdr:row>24</xdr:row>
      <xdr:rowOff>0</xdr:rowOff>
    </xdr:to>
    <xdr:sp>
      <xdr:nvSpPr>
        <xdr:cNvPr id="34" name="Line 60"/>
        <xdr:cNvSpPr>
          <a:spLocks/>
        </xdr:cNvSpPr>
      </xdr:nvSpPr>
      <xdr:spPr>
        <a:xfrm>
          <a:off x="4381500" y="5553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0</xdr:rowOff>
    </xdr:from>
    <xdr:to>
      <xdr:col>10</xdr:col>
      <xdr:colOff>238125</xdr:colOff>
      <xdr:row>26</xdr:row>
      <xdr:rowOff>0</xdr:rowOff>
    </xdr:to>
    <xdr:sp>
      <xdr:nvSpPr>
        <xdr:cNvPr id="35" name="Line 61"/>
        <xdr:cNvSpPr>
          <a:spLocks/>
        </xdr:cNvSpPr>
      </xdr:nvSpPr>
      <xdr:spPr>
        <a:xfrm>
          <a:off x="4400550" y="5953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28</xdr:row>
      <xdr:rowOff>0</xdr:rowOff>
    </xdr:from>
    <xdr:to>
      <xdr:col>10</xdr:col>
      <xdr:colOff>219075</xdr:colOff>
      <xdr:row>28</xdr:row>
      <xdr:rowOff>0</xdr:rowOff>
    </xdr:to>
    <xdr:sp>
      <xdr:nvSpPr>
        <xdr:cNvPr id="36" name="Line 62"/>
        <xdr:cNvSpPr>
          <a:spLocks/>
        </xdr:cNvSpPr>
      </xdr:nvSpPr>
      <xdr:spPr>
        <a:xfrm>
          <a:off x="4381500" y="6562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161925</xdr:rowOff>
    </xdr:from>
    <xdr:to>
      <xdr:col>28</xdr:col>
      <xdr:colOff>0</xdr:colOff>
      <xdr:row>38</xdr:row>
      <xdr:rowOff>152400</xdr:rowOff>
    </xdr:to>
    <xdr:sp>
      <xdr:nvSpPr>
        <xdr:cNvPr id="37" name="Rectangle 64"/>
        <xdr:cNvSpPr>
          <a:spLocks/>
        </xdr:cNvSpPr>
      </xdr:nvSpPr>
      <xdr:spPr>
        <a:xfrm>
          <a:off x="123825" y="8810625"/>
          <a:ext cx="69913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注１．必要数欄は、各保安業務用機器の算定値合計を小数点以下第１位を繰り上げ記載のこと。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workbookViewId="0" topLeftCell="A1">
      <selection activeCell="W4" sqref="W4:Z4"/>
    </sheetView>
  </sheetViews>
  <sheetFormatPr defaultColWidth="9.00390625" defaultRowHeight="13.5"/>
  <cols>
    <col min="1" max="1" width="1.625" style="7" customWidth="1"/>
    <col min="2" max="2" width="4.375" style="7" customWidth="1"/>
    <col min="3" max="3" width="12.25390625" style="7" customWidth="1"/>
    <col min="4" max="4" width="9.375" style="7" customWidth="1"/>
    <col min="5" max="7" width="8.00390625" style="7" customWidth="1"/>
    <col min="8" max="8" width="2.375" style="7" customWidth="1"/>
    <col min="9" max="9" width="2.50390625" style="7" customWidth="1"/>
    <col min="10" max="11" width="4.00390625" style="7" customWidth="1"/>
    <col min="12" max="24" width="1.4921875" style="7" customWidth="1"/>
    <col min="25" max="27" width="2.00390625" style="7" customWidth="1"/>
    <col min="28" max="28" width="3.375" style="7" customWidth="1"/>
    <col min="29" max="16384" width="8.875" style="7" customWidth="1"/>
  </cols>
  <sheetData>
    <row r="1" spans="1:24" ht="21" customHeight="1">
      <c r="A1" s="7" t="s">
        <v>18</v>
      </c>
      <c r="H1" s="141"/>
      <c r="I1" s="141"/>
      <c r="J1" s="141"/>
      <c r="K1" s="141"/>
      <c r="L1" s="141"/>
      <c r="M1" s="141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3" ht="21" customHeight="1" thickBot="1">
      <c r="A2" s="6" t="s">
        <v>72</v>
      </c>
      <c r="B2" s="6"/>
      <c r="C2" s="6"/>
    </row>
    <row r="3" spans="1:27" ht="21" customHeight="1" thickBot="1">
      <c r="A3" s="6"/>
      <c r="B3" s="7" t="s">
        <v>25</v>
      </c>
      <c r="C3" s="7" t="s">
        <v>26</v>
      </c>
      <c r="G3" s="24"/>
      <c r="I3" s="33" t="s">
        <v>27</v>
      </c>
      <c r="J3" s="127">
        <v>22</v>
      </c>
      <c r="K3" s="129"/>
      <c r="L3" s="7" t="s">
        <v>28</v>
      </c>
      <c r="T3" s="1"/>
      <c r="V3" s="33" t="s">
        <v>29</v>
      </c>
      <c r="W3" s="127">
        <v>260</v>
      </c>
      <c r="X3" s="128"/>
      <c r="Y3" s="128"/>
      <c r="Z3" s="129"/>
      <c r="AA3" s="7" t="s">
        <v>28</v>
      </c>
    </row>
    <row r="4" spans="1:26" ht="14.25" customHeight="1">
      <c r="A4" s="6"/>
      <c r="J4" s="130"/>
      <c r="K4" s="130"/>
      <c r="L4" s="17"/>
      <c r="M4" s="17"/>
      <c r="N4" s="17"/>
      <c r="O4" s="17"/>
      <c r="P4" s="17"/>
      <c r="Q4" s="17"/>
      <c r="R4" s="17"/>
      <c r="S4" s="17"/>
      <c r="T4" s="16"/>
      <c r="U4" s="16"/>
      <c r="V4" s="16"/>
      <c r="W4" s="130"/>
      <c r="X4" s="130"/>
      <c r="Y4" s="130"/>
      <c r="Z4" s="130"/>
    </row>
    <row r="5" spans="1:27" ht="21" customHeight="1" thickBot="1">
      <c r="A5" s="6"/>
      <c r="B5" s="6"/>
      <c r="C5" s="7" t="s">
        <v>30</v>
      </c>
      <c r="D5" s="24">
        <v>0</v>
      </c>
      <c r="E5" s="7" t="s">
        <v>31</v>
      </c>
      <c r="F5" s="7" t="s">
        <v>32</v>
      </c>
      <c r="H5" s="43">
        <v>0</v>
      </c>
      <c r="I5" s="43"/>
      <c r="J5" s="43"/>
      <c r="K5" s="7" t="s">
        <v>31</v>
      </c>
      <c r="O5" s="7" t="s">
        <v>33</v>
      </c>
      <c r="R5" s="1"/>
      <c r="S5" s="1"/>
      <c r="T5" s="1"/>
      <c r="W5" s="43">
        <v>0</v>
      </c>
      <c r="X5" s="43"/>
      <c r="Y5" s="43"/>
      <c r="Z5" s="43"/>
      <c r="AA5" s="7" t="s">
        <v>31</v>
      </c>
    </row>
    <row r="6" spans="2:28" ht="15.75" customHeight="1">
      <c r="B6" s="142" t="s">
        <v>2</v>
      </c>
      <c r="C6" s="143"/>
      <c r="D6" s="120" t="s">
        <v>3</v>
      </c>
      <c r="E6" s="122" t="s">
        <v>23</v>
      </c>
      <c r="F6" s="122" t="s">
        <v>24</v>
      </c>
      <c r="G6" s="122" t="s">
        <v>22</v>
      </c>
      <c r="H6" s="151" t="s">
        <v>58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3" t="s">
        <v>4</v>
      </c>
      <c r="U6" s="151"/>
      <c r="V6" s="151"/>
      <c r="W6" s="151"/>
      <c r="X6" s="154"/>
      <c r="Y6" s="131" t="s">
        <v>59</v>
      </c>
      <c r="Z6" s="132"/>
      <c r="AA6" s="132"/>
      <c r="AB6" s="133"/>
    </row>
    <row r="7" spans="2:28" ht="22.5" customHeight="1">
      <c r="B7" s="144"/>
      <c r="C7" s="145"/>
      <c r="D7" s="121"/>
      <c r="E7" s="123"/>
      <c r="F7" s="124"/>
      <c r="G7" s="123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5"/>
      <c r="U7" s="152"/>
      <c r="V7" s="152"/>
      <c r="W7" s="152"/>
      <c r="X7" s="156"/>
      <c r="Y7" s="134"/>
      <c r="Z7" s="79"/>
      <c r="AA7" s="79"/>
      <c r="AB7" s="135"/>
    </row>
    <row r="8" spans="2:28" ht="32.25" customHeight="1">
      <c r="B8" s="138">
        <v>1</v>
      </c>
      <c r="C8" s="2" t="s">
        <v>5</v>
      </c>
      <c r="D8" s="85">
        <v>2000</v>
      </c>
      <c r="E8" s="136" t="s">
        <v>71</v>
      </c>
      <c r="F8" s="136" t="s">
        <v>17</v>
      </c>
      <c r="G8" s="136" t="s">
        <v>17</v>
      </c>
      <c r="H8" s="61" t="s">
        <v>52</v>
      </c>
      <c r="I8" s="61"/>
      <c r="J8" s="82">
        <v>1</v>
      </c>
      <c r="K8" s="82"/>
      <c r="L8" s="157"/>
      <c r="M8" s="158"/>
      <c r="N8" s="158"/>
      <c r="O8" s="158"/>
      <c r="P8" s="160"/>
      <c r="Q8" s="157"/>
      <c r="R8" s="157"/>
      <c r="S8" s="157"/>
      <c r="T8" s="169" t="s">
        <v>48</v>
      </c>
      <c r="U8" s="170"/>
      <c r="V8" s="170"/>
      <c r="W8" s="170"/>
      <c r="X8" s="171"/>
      <c r="Y8" s="87" t="s">
        <v>55</v>
      </c>
      <c r="Z8" s="88"/>
      <c r="AA8" s="88"/>
      <c r="AB8" s="89"/>
    </row>
    <row r="9" spans="2:28" ht="32.25" customHeight="1">
      <c r="B9" s="139"/>
      <c r="C9" s="3" t="s">
        <v>6</v>
      </c>
      <c r="D9" s="84"/>
      <c r="E9" s="123"/>
      <c r="F9" s="137"/>
      <c r="G9" s="123"/>
      <c r="H9" s="79"/>
      <c r="I9" s="79"/>
      <c r="J9" s="166">
        <v>20000</v>
      </c>
      <c r="K9" s="166"/>
      <c r="L9" s="159"/>
      <c r="M9" s="159"/>
      <c r="N9" s="159"/>
      <c r="O9" s="159"/>
      <c r="P9" s="161"/>
      <c r="Q9" s="161"/>
      <c r="R9" s="161"/>
      <c r="S9" s="161"/>
      <c r="T9" s="183">
        <f>D8/20000</f>
        <v>0.1</v>
      </c>
      <c r="U9" s="184"/>
      <c r="V9" s="184"/>
      <c r="W9" s="184"/>
      <c r="X9" s="185"/>
      <c r="Y9" s="90"/>
      <c r="Z9" s="91"/>
      <c r="AA9" s="91"/>
      <c r="AB9" s="92"/>
    </row>
    <row r="10" spans="2:28" ht="15.75" customHeight="1">
      <c r="B10" s="138" t="s">
        <v>7</v>
      </c>
      <c r="C10" s="2" t="s">
        <v>8</v>
      </c>
      <c r="D10" s="85">
        <v>500</v>
      </c>
      <c r="E10" s="85">
        <v>0</v>
      </c>
      <c r="F10" s="85">
        <v>0</v>
      </c>
      <c r="G10" s="85">
        <v>0</v>
      </c>
      <c r="H10" s="61" t="s">
        <v>52</v>
      </c>
      <c r="I10" s="61"/>
      <c r="J10" s="61">
        <v>1</v>
      </c>
      <c r="K10" s="61"/>
      <c r="L10" s="162" t="s">
        <v>50</v>
      </c>
      <c r="M10" s="162" t="s">
        <v>49</v>
      </c>
      <c r="N10" s="162" t="s">
        <v>50</v>
      </c>
      <c r="O10" s="162" t="s">
        <v>51</v>
      </c>
      <c r="P10" s="164" t="s">
        <v>53</v>
      </c>
      <c r="Q10" s="162" t="s">
        <v>49</v>
      </c>
      <c r="R10" s="164" t="s">
        <v>53</v>
      </c>
      <c r="S10" s="162" t="s">
        <v>51</v>
      </c>
      <c r="T10" s="169" t="s">
        <v>73</v>
      </c>
      <c r="U10" s="170"/>
      <c r="V10" s="170"/>
      <c r="W10" s="170"/>
      <c r="X10" s="171"/>
      <c r="Y10" s="93" t="s">
        <v>69</v>
      </c>
      <c r="Z10" s="94"/>
      <c r="AA10" s="94"/>
      <c r="AB10" s="95"/>
    </row>
    <row r="11" spans="2:28" ht="15.75" customHeight="1">
      <c r="B11" s="139"/>
      <c r="C11" s="3" t="s">
        <v>9</v>
      </c>
      <c r="D11" s="84"/>
      <c r="E11" s="84"/>
      <c r="F11" s="84"/>
      <c r="G11" s="84"/>
      <c r="H11" s="79"/>
      <c r="I11" s="79"/>
      <c r="J11" s="79" t="s">
        <v>60</v>
      </c>
      <c r="K11" s="79"/>
      <c r="L11" s="163"/>
      <c r="M11" s="163"/>
      <c r="N11" s="163"/>
      <c r="O11" s="163"/>
      <c r="P11" s="165"/>
      <c r="Q11" s="163"/>
      <c r="R11" s="165"/>
      <c r="S11" s="163"/>
      <c r="T11" s="183">
        <f>D10/(100*J3)</f>
        <v>0.22727272727272727</v>
      </c>
      <c r="U11" s="184"/>
      <c r="V11" s="184"/>
      <c r="W11" s="184"/>
      <c r="X11" s="185"/>
      <c r="Y11" s="96"/>
      <c r="Z11" s="97"/>
      <c r="AA11" s="97"/>
      <c r="AB11" s="98"/>
    </row>
    <row r="12" spans="2:28" ht="15.75" customHeight="1">
      <c r="B12" s="138" t="s">
        <v>10</v>
      </c>
      <c r="C12" s="2" t="s">
        <v>11</v>
      </c>
      <c r="D12" s="85">
        <v>0</v>
      </c>
      <c r="E12" s="85">
        <v>0</v>
      </c>
      <c r="F12" s="85">
        <v>0</v>
      </c>
      <c r="G12" s="85">
        <v>0</v>
      </c>
      <c r="H12" s="61" t="s">
        <v>52</v>
      </c>
      <c r="I12" s="61"/>
      <c r="J12" s="61">
        <v>1</v>
      </c>
      <c r="K12" s="61"/>
      <c r="L12" s="118" t="s">
        <v>0</v>
      </c>
      <c r="M12" s="61">
        <v>1</v>
      </c>
      <c r="N12" s="61"/>
      <c r="O12" s="61" t="s">
        <v>50</v>
      </c>
      <c r="P12" s="61" t="s">
        <v>51</v>
      </c>
      <c r="Q12" s="167" t="s">
        <v>53</v>
      </c>
      <c r="R12" s="61" t="s">
        <v>51</v>
      </c>
      <c r="S12" s="15"/>
      <c r="T12" s="169" t="s">
        <v>74</v>
      </c>
      <c r="U12" s="170"/>
      <c r="V12" s="170"/>
      <c r="W12" s="170"/>
      <c r="X12" s="171"/>
      <c r="Y12" s="93" t="s">
        <v>70</v>
      </c>
      <c r="Z12" s="99"/>
      <c r="AA12" s="99"/>
      <c r="AB12" s="100"/>
    </row>
    <row r="13" spans="2:28" ht="15.75" customHeight="1">
      <c r="B13" s="140"/>
      <c r="C13" s="14" t="s">
        <v>12</v>
      </c>
      <c r="D13" s="126"/>
      <c r="E13" s="126"/>
      <c r="F13" s="126"/>
      <c r="G13" s="126"/>
      <c r="H13" s="117"/>
      <c r="I13" s="117"/>
      <c r="J13" s="78" t="s">
        <v>61</v>
      </c>
      <c r="K13" s="78"/>
      <c r="L13" s="117"/>
      <c r="M13" s="117">
        <v>4</v>
      </c>
      <c r="N13" s="117"/>
      <c r="O13" s="150"/>
      <c r="P13" s="150"/>
      <c r="Q13" s="168"/>
      <c r="R13" s="150"/>
      <c r="S13" s="18"/>
      <c r="T13" s="113">
        <f>D12/(30*W3)/4</f>
        <v>0</v>
      </c>
      <c r="U13" s="114"/>
      <c r="V13" s="114"/>
      <c r="W13" s="114"/>
      <c r="X13" s="115"/>
      <c r="Y13" s="101"/>
      <c r="Z13" s="102"/>
      <c r="AA13" s="102"/>
      <c r="AB13" s="103"/>
    </row>
    <row r="14" spans="2:28" ht="15.75" customHeight="1">
      <c r="B14" s="25"/>
      <c r="C14" s="11" t="s">
        <v>19</v>
      </c>
      <c r="D14" s="125">
        <v>0</v>
      </c>
      <c r="E14" s="125">
        <v>0</v>
      </c>
      <c r="F14" s="125">
        <v>0</v>
      </c>
      <c r="G14" s="125">
        <v>0</v>
      </c>
      <c r="H14" s="80" t="s">
        <v>52</v>
      </c>
      <c r="I14" s="80"/>
      <c r="J14" s="80">
        <v>1</v>
      </c>
      <c r="K14" s="80"/>
      <c r="L14" s="119" t="s">
        <v>0</v>
      </c>
      <c r="M14" s="80">
        <v>1</v>
      </c>
      <c r="N14" s="80"/>
      <c r="O14" s="80" t="s">
        <v>21</v>
      </c>
      <c r="P14" s="80">
        <v>3</v>
      </c>
      <c r="Q14" s="80"/>
      <c r="R14" s="20"/>
      <c r="S14" s="20"/>
      <c r="T14" s="110" t="s">
        <v>74</v>
      </c>
      <c r="U14" s="111"/>
      <c r="V14" s="111"/>
      <c r="W14" s="111"/>
      <c r="X14" s="112"/>
      <c r="Y14" s="101"/>
      <c r="Z14" s="102"/>
      <c r="AA14" s="102"/>
      <c r="AB14" s="103"/>
    </row>
    <row r="15" spans="2:28" ht="15.75" customHeight="1">
      <c r="B15" s="25"/>
      <c r="C15" s="11" t="s">
        <v>20</v>
      </c>
      <c r="D15" s="84"/>
      <c r="E15" s="84"/>
      <c r="F15" s="84"/>
      <c r="G15" s="84"/>
      <c r="H15" s="79"/>
      <c r="I15" s="79"/>
      <c r="J15" s="79" t="s">
        <v>61</v>
      </c>
      <c r="K15" s="79"/>
      <c r="L15" s="79"/>
      <c r="M15" s="79">
        <v>4</v>
      </c>
      <c r="N15" s="79"/>
      <c r="O15" s="116"/>
      <c r="P15" s="79">
        <v>4</v>
      </c>
      <c r="Q15" s="79"/>
      <c r="R15" s="13"/>
      <c r="S15" s="13"/>
      <c r="T15" s="113">
        <f>D14/(30*W3)/4*3/4</f>
        <v>0</v>
      </c>
      <c r="U15" s="114"/>
      <c r="V15" s="114"/>
      <c r="W15" s="114"/>
      <c r="X15" s="115"/>
      <c r="Y15" s="104"/>
      <c r="Z15" s="105"/>
      <c r="AA15" s="105"/>
      <c r="AB15" s="106"/>
    </row>
    <row r="16" spans="2:28" ht="15.75" customHeight="1">
      <c r="B16" s="138" t="s">
        <v>13</v>
      </c>
      <c r="C16" s="2" t="s">
        <v>14</v>
      </c>
      <c r="D16" s="85">
        <v>0</v>
      </c>
      <c r="E16" s="85">
        <v>0</v>
      </c>
      <c r="F16" s="85">
        <v>0</v>
      </c>
      <c r="G16" s="85">
        <v>0</v>
      </c>
      <c r="H16" s="61" t="s">
        <v>52</v>
      </c>
      <c r="I16" s="61"/>
      <c r="J16" s="61">
        <v>1</v>
      </c>
      <c r="K16" s="61"/>
      <c r="L16" s="118" t="s">
        <v>0</v>
      </c>
      <c r="M16" s="61">
        <v>1</v>
      </c>
      <c r="N16" s="61"/>
      <c r="O16" s="4"/>
      <c r="P16" s="4"/>
      <c r="Q16" s="4"/>
      <c r="R16" s="4"/>
      <c r="S16" s="9"/>
      <c r="T16" s="169" t="s">
        <v>75</v>
      </c>
      <c r="U16" s="170"/>
      <c r="V16" s="170"/>
      <c r="W16" s="170"/>
      <c r="X16" s="171"/>
      <c r="Y16" s="93" t="s">
        <v>54</v>
      </c>
      <c r="Z16" s="99"/>
      <c r="AA16" s="99"/>
      <c r="AB16" s="100"/>
    </row>
    <row r="17" spans="2:28" ht="15.75" customHeight="1">
      <c r="B17" s="140"/>
      <c r="C17" s="14" t="s">
        <v>15</v>
      </c>
      <c r="D17" s="126"/>
      <c r="E17" s="126"/>
      <c r="F17" s="126"/>
      <c r="G17" s="126"/>
      <c r="H17" s="117"/>
      <c r="I17" s="117"/>
      <c r="J17" s="78" t="s">
        <v>62</v>
      </c>
      <c r="K17" s="78"/>
      <c r="L17" s="117"/>
      <c r="M17" s="117">
        <v>4</v>
      </c>
      <c r="N17" s="117"/>
      <c r="O17" s="12"/>
      <c r="P17" s="10"/>
      <c r="Q17" s="10"/>
      <c r="R17" s="10"/>
      <c r="S17" s="10"/>
      <c r="T17" s="113">
        <f>D16/(25*W3)/4</f>
        <v>0</v>
      </c>
      <c r="U17" s="114"/>
      <c r="V17" s="114"/>
      <c r="W17" s="114"/>
      <c r="X17" s="115"/>
      <c r="Y17" s="101"/>
      <c r="Z17" s="102"/>
      <c r="AA17" s="102"/>
      <c r="AB17" s="103"/>
    </row>
    <row r="18" spans="2:28" ht="15.75" customHeight="1">
      <c r="B18" s="25"/>
      <c r="C18" s="11" t="s">
        <v>19</v>
      </c>
      <c r="D18" s="83">
        <v>0</v>
      </c>
      <c r="E18" s="83">
        <v>0</v>
      </c>
      <c r="F18" s="83">
        <v>0</v>
      </c>
      <c r="G18" s="83">
        <v>0</v>
      </c>
      <c r="H18" s="80" t="s">
        <v>52</v>
      </c>
      <c r="I18" s="80"/>
      <c r="J18" s="80">
        <v>1</v>
      </c>
      <c r="K18" s="80"/>
      <c r="L18" s="119" t="s">
        <v>0</v>
      </c>
      <c r="M18" s="80">
        <v>1</v>
      </c>
      <c r="N18" s="80"/>
      <c r="O18" s="80" t="s">
        <v>21</v>
      </c>
      <c r="P18" s="80">
        <v>3</v>
      </c>
      <c r="Q18" s="80"/>
      <c r="R18" s="19"/>
      <c r="S18" s="5"/>
      <c r="T18" s="110" t="s">
        <v>75</v>
      </c>
      <c r="U18" s="111"/>
      <c r="V18" s="111"/>
      <c r="W18" s="111"/>
      <c r="X18" s="112"/>
      <c r="Y18" s="101"/>
      <c r="Z18" s="102"/>
      <c r="AA18" s="102"/>
      <c r="AB18" s="103"/>
    </row>
    <row r="19" spans="2:28" ht="15.75" customHeight="1">
      <c r="B19" s="25"/>
      <c r="C19" s="11" t="s">
        <v>20</v>
      </c>
      <c r="D19" s="84"/>
      <c r="E19" s="84"/>
      <c r="F19" s="84"/>
      <c r="G19" s="84"/>
      <c r="H19" s="79"/>
      <c r="I19" s="79"/>
      <c r="J19" s="79" t="s">
        <v>62</v>
      </c>
      <c r="K19" s="79"/>
      <c r="L19" s="79"/>
      <c r="M19" s="79">
        <v>4</v>
      </c>
      <c r="N19" s="79"/>
      <c r="O19" s="116"/>
      <c r="P19" s="79">
        <v>4</v>
      </c>
      <c r="Q19" s="79"/>
      <c r="R19" s="8"/>
      <c r="S19" s="8"/>
      <c r="T19" s="113">
        <f>D18/(25*W3)/4*3/4</f>
        <v>0</v>
      </c>
      <c r="U19" s="114"/>
      <c r="V19" s="114"/>
      <c r="W19" s="114"/>
      <c r="X19" s="115"/>
      <c r="Y19" s="104"/>
      <c r="Z19" s="105"/>
      <c r="AA19" s="105"/>
      <c r="AB19" s="106"/>
    </row>
    <row r="20" spans="2:28" ht="15.75" customHeight="1">
      <c r="B20" s="138" t="s">
        <v>34</v>
      </c>
      <c r="C20" s="21" t="s">
        <v>35</v>
      </c>
      <c r="D20" s="85">
        <v>1000</v>
      </c>
      <c r="E20" s="85">
        <v>0</v>
      </c>
      <c r="F20" s="85">
        <v>0</v>
      </c>
      <c r="G20" s="85">
        <v>0</v>
      </c>
      <c r="H20" s="61" t="s">
        <v>52</v>
      </c>
      <c r="I20" s="61"/>
      <c r="J20" s="61">
        <v>1</v>
      </c>
      <c r="K20" s="61"/>
      <c r="L20" s="118" t="s">
        <v>0</v>
      </c>
      <c r="M20" s="61">
        <v>1</v>
      </c>
      <c r="N20" s="61"/>
      <c r="O20" s="4"/>
      <c r="P20" s="4"/>
      <c r="Q20" s="4"/>
      <c r="R20" s="4"/>
      <c r="S20" s="9"/>
      <c r="T20" s="169" t="s">
        <v>76</v>
      </c>
      <c r="U20" s="170"/>
      <c r="V20" s="170"/>
      <c r="W20" s="170"/>
      <c r="X20" s="171"/>
      <c r="Y20" s="93" t="s">
        <v>56</v>
      </c>
      <c r="Z20" s="99"/>
      <c r="AA20" s="99"/>
      <c r="AB20" s="100"/>
    </row>
    <row r="21" spans="2:28" ht="15.75" customHeight="1">
      <c r="B21" s="140"/>
      <c r="C21" s="22" t="s">
        <v>36</v>
      </c>
      <c r="D21" s="126"/>
      <c r="E21" s="126"/>
      <c r="F21" s="126"/>
      <c r="G21" s="126"/>
      <c r="H21" s="117"/>
      <c r="I21" s="117"/>
      <c r="J21" s="78" t="s">
        <v>63</v>
      </c>
      <c r="K21" s="78"/>
      <c r="L21" s="117"/>
      <c r="M21" s="117">
        <v>4</v>
      </c>
      <c r="N21" s="117"/>
      <c r="O21" s="12"/>
      <c r="P21" s="10"/>
      <c r="Q21" s="10"/>
      <c r="R21" s="10"/>
      <c r="S21" s="10"/>
      <c r="T21" s="113">
        <f>D20/(20*W3)/4</f>
        <v>0.04807692307692308</v>
      </c>
      <c r="U21" s="114"/>
      <c r="V21" s="114"/>
      <c r="W21" s="114"/>
      <c r="X21" s="115"/>
      <c r="Y21" s="101"/>
      <c r="Z21" s="102"/>
      <c r="AA21" s="102"/>
      <c r="AB21" s="103"/>
    </row>
    <row r="22" spans="2:28" ht="15.75" customHeight="1">
      <c r="B22" s="25"/>
      <c r="C22" s="11" t="s">
        <v>19</v>
      </c>
      <c r="D22" s="83">
        <v>0</v>
      </c>
      <c r="E22" s="83">
        <v>0</v>
      </c>
      <c r="F22" s="83">
        <v>0</v>
      </c>
      <c r="G22" s="83">
        <v>0</v>
      </c>
      <c r="H22" s="80" t="s">
        <v>52</v>
      </c>
      <c r="I22" s="80"/>
      <c r="J22" s="80">
        <v>1</v>
      </c>
      <c r="K22" s="80"/>
      <c r="L22" s="119" t="s">
        <v>0</v>
      </c>
      <c r="M22" s="80">
        <v>1</v>
      </c>
      <c r="N22" s="80"/>
      <c r="O22" s="80" t="s">
        <v>21</v>
      </c>
      <c r="P22" s="80">
        <v>3</v>
      </c>
      <c r="Q22" s="80"/>
      <c r="R22" s="19"/>
      <c r="S22" s="5"/>
      <c r="T22" s="110" t="s">
        <v>76</v>
      </c>
      <c r="U22" s="111"/>
      <c r="V22" s="111"/>
      <c r="W22" s="111"/>
      <c r="X22" s="112"/>
      <c r="Y22" s="101"/>
      <c r="Z22" s="102"/>
      <c r="AA22" s="102"/>
      <c r="AB22" s="103"/>
    </row>
    <row r="23" spans="2:28" ht="15.75" customHeight="1">
      <c r="B23" s="25"/>
      <c r="C23" s="11" t="s">
        <v>20</v>
      </c>
      <c r="D23" s="84"/>
      <c r="E23" s="84"/>
      <c r="F23" s="84"/>
      <c r="G23" s="84"/>
      <c r="H23" s="79"/>
      <c r="I23" s="79"/>
      <c r="J23" s="79" t="s">
        <v>63</v>
      </c>
      <c r="K23" s="79"/>
      <c r="L23" s="79"/>
      <c r="M23" s="79">
        <v>4</v>
      </c>
      <c r="N23" s="79"/>
      <c r="O23" s="116"/>
      <c r="P23" s="79">
        <v>4</v>
      </c>
      <c r="Q23" s="79"/>
      <c r="R23" s="8"/>
      <c r="S23" s="8"/>
      <c r="T23" s="113">
        <f>D22/(20*W3)/4*3/4</f>
        <v>0</v>
      </c>
      <c r="U23" s="114"/>
      <c r="V23" s="114"/>
      <c r="W23" s="114"/>
      <c r="X23" s="115"/>
      <c r="Y23" s="104"/>
      <c r="Z23" s="105"/>
      <c r="AA23" s="105"/>
      <c r="AB23" s="106"/>
    </row>
    <row r="24" spans="2:28" ht="15.75" customHeight="1">
      <c r="B24" s="138" t="s">
        <v>34</v>
      </c>
      <c r="C24" s="21" t="s">
        <v>35</v>
      </c>
      <c r="D24" s="85">
        <v>1000</v>
      </c>
      <c r="E24" s="85">
        <v>0</v>
      </c>
      <c r="F24" s="85">
        <v>0</v>
      </c>
      <c r="G24" s="85">
        <v>0</v>
      </c>
      <c r="H24" s="61" t="s">
        <v>52</v>
      </c>
      <c r="I24" s="61"/>
      <c r="J24" s="61">
        <v>1</v>
      </c>
      <c r="K24" s="61"/>
      <c r="L24" s="118" t="s">
        <v>0</v>
      </c>
      <c r="M24" s="61">
        <v>1</v>
      </c>
      <c r="N24" s="61"/>
      <c r="O24" s="4"/>
      <c r="P24" s="4"/>
      <c r="Q24" s="4"/>
      <c r="R24" s="4"/>
      <c r="S24" s="9"/>
      <c r="T24" s="169" t="s">
        <v>77</v>
      </c>
      <c r="U24" s="170"/>
      <c r="V24" s="170"/>
      <c r="W24" s="170"/>
      <c r="X24" s="171"/>
      <c r="Y24" s="93" t="s">
        <v>57</v>
      </c>
      <c r="Z24" s="99"/>
      <c r="AA24" s="99"/>
      <c r="AB24" s="100"/>
    </row>
    <row r="25" spans="2:28" ht="15.75" customHeight="1">
      <c r="B25" s="140"/>
      <c r="C25" s="22" t="s">
        <v>36</v>
      </c>
      <c r="D25" s="126"/>
      <c r="E25" s="126"/>
      <c r="F25" s="126"/>
      <c r="G25" s="126"/>
      <c r="H25" s="117"/>
      <c r="I25" s="117"/>
      <c r="J25" s="78" t="s">
        <v>62</v>
      </c>
      <c r="K25" s="78"/>
      <c r="L25" s="117"/>
      <c r="M25" s="117">
        <v>4</v>
      </c>
      <c r="N25" s="117"/>
      <c r="O25" s="12"/>
      <c r="P25" s="10"/>
      <c r="Q25" s="10"/>
      <c r="R25" s="10"/>
      <c r="S25" s="10"/>
      <c r="T25" s="113">
        <f>D24/(25*W3)/4</f>
        <v>0.038461538461538464</v>
      </c>
      <c r="U25" s="114"/>
      <c r="V25" s="114"/>
      <c r="W25" s="114"/>
      <c r="X25" s="115"/>
      <c r="Y25" s="101"/>
      <c r="Z25" s="102"/>
      <c r="AA25" s="102"/>
      <c r="AB25" s="103"/>
    </row>
    <row r="26" spans="2:28" ht="15.75" customHeight="1">
      <c r="B26" s="25"/>
      <c r="C26" s="11" t="s">
        <v>19</v>
      </c>
      <c r="D26" s="83">
        <v>0</v>
      </c>
      <c r="E26" s="83">
        <v>0</v>
      </c>
      <c r="F26" s="83">
        <v>0</v>
      </c>
      <c r="G26" s="83">
        <v>0</v>
      </c>
      <c r="H26" s="80" t="s">
        <v>52</v>
      </c>
      <c r="I26" s="80"/>
      <c r="J26" s="80">
        <v>1</v>
      </c>
      <c r="K26" s="80"/>
      <c r="L26" s="119" t="s">
        <v>0</v>
      </c>
      <c r="M26" s="80">
        <v>1</v>
      </c>
      <c r="N26" s="80"/>
      <c r="O26" s="80" t="s">
        <v>21</v>
      </c>
      <c r="P26" s="80">
        <v>3</v>
      </c>
      <c r="Q26" s="80"/>
      <c r="R26" s="19"/>
      <c r="S26" s="5"/>
      <c r="T26" s="110" t="s">
        <v>78</v>
      </c>
      <c r="U26" s="111"/>
      <c r="V26" s="111"/>
      <c r="W26" s="111"/>
      <c r="X26" s="112"/>
      <c r="Y26" s="101"/>
      <c r="Z26" s="102"/>
      <c r="AA26" s="102"/>
      <c r="AB26" s="103"/>
    </row>
    <row r="27" spans="2:28" ht="15.75" customHeight="1">
      <c r="B27" s="25"/>
      <c r="C27" s="11" t="s">
        <v>20</v>
      </c>
      <c r="D27" s="84"/>
      <c r="E27" s="84"/>
      <c r="F27" s="84"/>
      <c r="G27" s="84"/>
      <c r="H27" s="79"/>
      <c r="I27" s="79"/>
      <c r="J27" s="79" t="s">
        <v>62</v>
      </c>
      <c r="K27" s="79"/>
      <c r="L27" s="79"/>
      <c r="M27" s="79">
        <v>4</v>
      </c>
      <c r="N27" s="79"/>
      <c r="O27" s="116"/>
      <c r="P27" s="79">
        <v>4</v>
      </c>
      <c r="Q27" s="79"/>
      <c r="R27" s="8"/>
      <c r="S27" s="8"/>
      <c r="T27" s="113">
        <f>D26/(25*W3)/4*3/4</f>
        <v>0</v>
      </c>
      <c r="U27" s="114"/>
      <c r="V27" s="114"/>
      <c r="W27" s="114"/>
      <c r="X27" s="115"/>
      <c r="Y27" s="104"/>
      <c r="Z27" s="105"/>
      <c r="AA27" s="105"/>
      <c r="AB27" s="106"/>
    </row>
    <row r="28" spans="2:28" ht="32.25" customHeight="1">
      <c r="B28" s="138" t="s">
        <v>1</v>
      </c>
      <c r="C28" s="146" t="s">
        <v>16</v>
      </c>
      <c r="D28" s="85">
        <v>3000</v>
      </c>
      <c r="E28" s="85">
        <v>0</v>
      </c>
      <c r="F28" s="85">
        <v>0</v>
      </c>
      <c r="G28" s="85">
        <v>0</v>
      </c>
      <c r="H28" s="117" t="s">
        <v>52</v>
      </c>
      <c r="I28" s="117"/>
      <c r="J28" s="82">
        <v>1</v>
      </c>
      <c r="K28" s="82"/>
      <c r="L28" s="1"/>
      <c r="M28" s="1"/>
      <c r="N28" s="1"/>
      <c r="O28" s="1"/>
      <c r="P28" s="10"/>
      <c r="Q28" s="10"/>
      <c r="R28" s="10"/>
      <c r="S28" s="10"/>
      <c r="T28" s="169" t="s">
        <v>79</v>
      </c>
      <c r="U28" s="170"/>
      <c r="V28" s="170"/>
      <c r="W28" s="170"/>
      <c r="X28" s="171"/>
      <c r="Y28" s="93" t="s">
        <v>55</v>
      </c>
      <c r="Z28" s="94"/>
      <c r="AA28" s="94"/>
      <c r="AB28" s="95"/>
    </row>
    <row r="29" spans="2:28" ht="32.25" customHeight="1" thickBot="1">
      <c r="B29" s="148"/>
      <c r="C29" s="147"/>
      <c r="D29" s="86"/>
      <c r="E29" s="86"/>
      <c r="F29" s="86"/>
      <c r="G29" s="86"/>
      <c r="H29" s="43"/>
      <c r="I29" s="43"/>
      <c r="J29" s="81">
        <v>20000</v>
      </c>
      <c r="K29" s="81"/>
      <c r="L29" s="26"/>
      <c r="M29" s="26"/>
      <c r="N29" s="26"/>
      <c r="O29" s="26"/>
      <c r="P29" s="27"/>
      <c r="Q29" s="27"/>
      <c r="R29" s="27"/>
      <c r="S29" s="27"/>
      <c r="T29" s="176">
        <f>D28/20000</f>
        <v>0.15</v>
      </c>
      <c r="U29" s="177"/>
      <c r="V29" s="177"/>
      <c r="W29" s="177"/>
      <c r="X29" s="178"/>
      <c r="Y29" s="107"/>
      <c r="Z29" s="108"/>
      <c r="AA29" s="108"/>
      <c r="AB29" s="109"/>
    </row>
    <row r="30" ht="16.5" customHeight="1" thickBot="1"/>
    <row r="31" spans="2:28" ht="16.5" customHeight="1">
      <c r="B31" s="172" t="s">
        <v>37</v>
      </c>
      <c r="C31" s="173"/>
      <c r="D31" s="23" t="s">
        <v>38</v>
      </c>
      <c r="E31" s="23" t="s">
        <v>39</v>
      </c>
      <c r="F31" s="23" t="s">
        <v>40</v>
      </c>
      <c r="G31" s="23" t="s">
        <v>41</v>
      </c>
      <c r="H31" s="72" t="s">
        <v>64</v>
      </c>
      <c r="I31" s="63"/>
      <c r="J31" s="73"/>
      <c r="K31" s="72" t="s">
        <v>65</v>
      </c>
      <c r="L31" s="63"/>
      <c r="M31" s="63"/>
      <c r="N31" s="73"/>
      <c r="O31" s="72" t="s">
        <v>66</v>
      </c>
      <c r="P31" s="63"/>
      <c r="Q31" s="63"/>
      <c r="R31" s="63"/>
      <c r="S31" s="63"/>
      <c r="T31" s="65" t="s">
        <v>68</v>
      </c>
      <c r="U31" s="63"/>
      <c r="V31" s="63"/>
      <c r="W31" s="63"/>
      <c r="X31" s="63"/>
      <c r="Y31" s="66"/>
      <c r="Z31" s="63" t="s">
        <v>67</v>
      </c>
      <c r="AA31" s="63"/>
      <c r="AB31" s="64"/>
    </row>
    <row r="32" spans="2:28" ht="16.5" customHeight="1">
      <c r="B32" s="174" t="s">
        <v>42</v>
      </c>
      <c r="C32" s="175"/>
      <c r="D32" s="28">
        <f>T9</f>
        <v>0.1</v>
      </c>
      <c r="E32" s="30"/>
      <c r="F32" s="28">
        <f>T13+T15</f>
        <v>0</v>
      </c>
      <c r="G32" s="28">
        <f>T17+T19</f>
        <v>0</v>
      </c>
      <c r="H32" s="51">
        <f>T21+T23</f>
        <v>0.04807692307692308</v>
      </c>
      <c r="I32" s="52"/>
      <c r="J32" s="67"/>
      <c r="K32" s="39"/>
      <c r="L32" s="40"/>
      <c r="M32" s="40"/>
      <c r="N32" s="62"/>
      <c r="O32" s="51">
        <f>T29</f>
        <v>0.15</v>
      </c>
      <c r="P32" s="52"/>
      <c r="Q32" s="52"/>
      <c r="R32" s="52"/>
      <c r="S32" s="53"/>
      <c r="T32" s="60">
        <f>D32+F32+G32+H32+O32</f>
        <v>0.2980769230769231</v>
      </c>
      <c r="U32" s="61"/>
      <c r="V32" s="61"/>
      <c r="W32" s="61"/>
      <c r="X32" s="61"/>
      <c r="Y32" s="44"/>
      <c r="Z32" s="45">
        <f aca="true" t="shared" si="0" ref="Z32:Z37">ROUNDUP(T32,0)</f>
        <v>1</v>
      </c>
      <c r="AA32" s="46"/>
      <c r="AB32" s="47"/>
    </row>
    <row r="33" spans="2:28" ht="16.5" customHeight="1">
      <c r="B33" s="179" t="s">
        <v>43</v>
      </c>
      <c r="C33" s="180"/>
      <c r="D33" s="28">
        <f>T9</f>
        <v>0.1</v>
      </c>
      <c r="E33" s="31"/>
      <c r="F33" s="28">
        <f>T13+T15</f>
        <v>0</v>
      </c>
      <c r="G33" s="28">
        <f>T17+T19</f>
        <v>0</v>
      </c>
      <c r="H33" s="51">
        <f>T21+T23</f>
        <v>0.04807692307692308</v>
      </c>
      <c r="I33" s="52"/>
      <c r="J33" s="67"/>
      <c r="K33" s="39"/>
      <c r="L33" s="40"/>
      <c r="M33" s="40"/>
      <c r="N33" s="62"/>
      <c r="O33" s="51">
        <f>T29</f>
        <v>0.15</v>
      </c>
      <c r="P33" s="52"/>
      <c r="Q33" s="52"/>
      <c r="R33" s="52"/>
      <c r="S33" s="53"/>
      <c r="T33" s="60">
        <f>D33+F33+G33+H33+O33</f>
        <v>0.2980769230769231</v>
      </c>
      <c r="U33" s="61"/>
      <c r="V33" s="61"/>
      <c r="W33" s="61"/>
      <c r="X33" s="61"/>
      <c r="Y33" s="44"/>
      <c r="Z33" s="45">
        <f t="shared" si="0"/>
        <v>1</v>
      </c>
      <c r="AA33" s="46"/>
      <c r="AB33" s="47"/>
    </row>
    <row r="34" spans="2:28" ht="16.5" customHeight="1">
      <c r="B34" s="179" t="s">
        <v>44</v>
      </c>
      <c r="C34" s="180"/>
      <c r="D34" s="28">
        <f>T9</f>
        <v>0.1</v>
      </c>
      <c r="E34" s="28">
        <f>T11</f>
        <v>0.22727272727272727</v>
      </c>
      <c r="F34" s="28">
        <f>T13+T15</f>
        <v>0</v>
      </c>
      <c r="G34" s="28">
        <f>T17+T19</f>
        <v>0</v>
      </c>
      <c r="H34" s="51">
        <f>T21+T23</f>
        <v>0.04807692307692308</v>
      </c>
      <c r="I34" s="52"/>
      <c r="J34" s="67"/>
      <c r="K34" s="39"/>
      <c r="L34" s="40"/>
      <c r="M34" s="40"/>
      <c r="N34" s="62"/>
      <c r="O34" s="51">
        <f>T29</f>
        <v>0.15</v>
      </c>
      <c r="P34" s="52"/>
      <c r="Q34" s="52"/>
      <c r="R34" s="52"/>
      <c r="S34" s="53"/>
      <c r="T34" s="60">
        <f>D34+F34+G34+H34+O34+E34</f>
        <v>0.5253496503496503</v>
      </c>
      <c r="U34" s="61"/>
      <c r="V34" s="61"/>
      <c r="W34" s="61"/>
      <c r="X34" s="61"/>
      <c r="Y34" s="44"/>
      <c r="Z34" s="45">
        <f t="shared" si="0"/>
        <v>1</v>
      </c>
      <c r="AA34" s="46"/>
      <c r="AB34" s="47"/>
    </row>
    <row r="35" spans="2:30" ht="16.5" customHeight="1">
      <c r="B35" s="179" t="s">
        <v>45</v>
      </c>
      <c r="C35" s="180"/>
      <c r="D35" s="28">
        <f>T9</f>
        <v>0.1</v>
      </c>
      <c r="E35" s="28">
        <f>T11</f>
        <v>0.22727272727272727</v>
      </c>
      <c r="F35" s="28">
        <f>T13+T15</f>
        <v>0</v>
      </c>
      <c r="G35" s="28">
        <f>T17+T19</f>
        <v>0</v>
      </c>
      <c r="H35" s="51">
        <f>T21+T23</f>
        <v>0.04807692307692308</v>
      </c>
      <c r="I35" s="52"/>
      <c r="J35" s="67"/>
      <c r="K35" s="39"/>
      <c r="L35" s="40"/>
      <c r="M35" s="40"/>
      <c r="N35" s="62"/>
      <c r="O35" s="51">
        <f>T29</f>
        <v>0.15</v>
      </c>
      <c r="P35" s="52"/>
      <c r="Q35" s="52"/>
      <c r="R35" s="52"/>
      <c r="S35" s="53"/>
      <c r="T35" s="60">
        <f>D35+F35+G35+H35+O35+E35</f>
        <v>0.5253496503496503</v>
      </c>
      <c r="U35" s="61"/>
      <c r="V35" s="61"/>
      <c r="W35" s="61"/>
      <c r="X35" s="61"/>
      <c r="Y35" s="44"/>
      <c r="Z35" s="45">
        <f t="shared" si="0"/>
        <v>1</v>
      </c>
      <c r="AA35" s="46"/>
      <c r="AB35" s="47"/>
      <c r="AD35" s="35"/>
    </row>
    <row r="36" spans="2:28" ht="16.5" customHeight="1">
      <c r="B36" s="179" t="s">
        <v>46</v>
      </c>
      <c r="C36" s="180"/>
      <c r="D36" s="28">
        <f>T9</f>
        <v>0.1</v>
      </c>
      <c r="E36" s="36"/>
      <c r="F36" s="36"/>
      <c r="G36" s="37">
        <f>T17+T19</f>
        <v>0</v>
      </c>
      <c r="H36" s="68"/>
      <c r="I36" s="69"/>
      <c r="J36" s="70"/>
      <c r="K36" s="54">
        <f>T25+T27</f>
        <v>0.038461538461538464</v>
      </c>
      <c r="L36" s="55"/>
      <c r="M36" s="55"/>
      <c r="N36" s="77"/>
      <c r="O36" s="54">
        <f>T29</f>
        <v>0.15</v>
      </c>
      <c r="P36" s="55"/>
      <c r="Q36" s="55"/>
      <c r="R36" s="55"/>
      <c r="S36" s="56"/>
      <c r="T36" s="41">
        <f>D36+G36+K36+O36</f>
        <v>0.28846153846153844</v>
      </c>
      <c r="U36" s="55"/>
      <c r="V36" s="55"/>
      <c r="W36" s="55"/>
      <c r="X36" s="55"/>
      <c r="Y36" s="56"/>
      <c r="Z36" s="45">
        <f t="shared" si="0"/>
        <v>1</v>
      </c>
      <c r="AA36" s="46"/>
      <c r="AB36" s="47"/>
    </row>
    <row r="37" spans="2:28" ht="16.5" customHeight="1" thickBot="1">
      <c r="B37" s="181" t="s">
        <v>47</v>
      </c>
      <c r="C37" s="182"/>
      <c r="D37" s="29">
        <f>T9</f>
        <v>0.1</v>
      </c>
      <c r="E37" s="32"/>
      <c r="F37" s="29">
        <f>T13+T15</f>
        <v>0</v>
      </c>
      <c r="G37" s="29">
        <f>T17+T19</f>
        <v>0</v>
      </c>
      <c r="H37" s="57">
        <f>T21+T23</f>
        <v>0.04807692307692308</v>
      </c>
      <c r="I37" s="58"/>
      <c r="J37" s="71"/>
      <c r="K37" s="74"/>
      <c r="L37" s="75"/>
      <c r="M37" s="75"/>
      <c r="N37" s="76"/>
      <c r="O37" s="57">
        <f>T29</f>
        <v>0.15</v>
      </c>
      <c r="P37" s="58"/>
      <c r="Q37" s="58"/>
      <c r="R37" s="58"/>
      <c r="S37" s="59"/>
      <c r="T37" s="42">
        <f>D37+F37+G37+H37+O37</f>
        <v>0.2980769230769231</v>
      </c>
      <c r="U37" s="43"/>
      <c r="V37" s="43"/>
      <c r="W37" s="43"/>
      <c r="X37" s="43"/>
      <c r="Y37" s="38"/>
      <c r="Z37" s="48">
        <f t="shared" si="0"/>
        <v>1</v>
      </c>
      <c r="AA37" s="49"/>
      <c r="AB37" s="50"/>
    </row>
    <row r="38" ht="16.5" customHeight="1"/>
    <row r="41" spans="5:7" ht="12">
      <c r="E41" s="34"/>
      <c r="F41" s="34"/>
      <c r="G41" s="34"/>
    </row>
  </sheetData>
  <mergeCells count="222">
    <mergeCell ref="L26:L27"/>
    <mergeCell ref="M26:N26"/>
    <mergeCell ref="O26:O27"/>
    <mergeCell ref="P26:Q26"/>
    <mergeCell ref="M27:N27"/>
    <mergeCell ref="P27:Q27"/>
    <mergeCell ref="T12:X12"/>
    <mergeCell ref="T14:X14"/>
    <mergeCell ref="T16:X16"/>
    <mergeCell ref="T13:X13"/>
    <mergeCell ref="T15:X15"/>
    <mergeCell ref="T11:X11"/>
    <mergeCell ref="T9:X9"/>
    <mergeCell ref="T8:X8"/>
    <mergeCell ref="T10:X10"/>
    <mergeCell ref="B33:C33"/>
    <mergeCell ref="B35:C35"/>
    <mergeCell ref="B34:C34"/>
    <mergeCell ref="B37:C37"/>
    <mergeCell ref="B36:C36"/>
    <mergeCell ref="T26:X26"/>
    <mergeCell ref="L18:L19"/>
    <mergeCell ref="B31:C31"/>
    <mergeCell ref="B32:C32"/>
    <mergeCell ref="T20:X20"/>
    <mergeCell ref="T19:X19"/>
    <mergeCell ref="T21:X21"/>
    <mergeCell ref="T27:X27"/>
    <mergeCell ref="T28:X28"/>
    <mergeCell ref="T29:X29"/>
    <mergeCell ref="L24:L25"/>
    <mergeCell ref="T24:X24"/>
    <mergeCell ref="T25:X25"/>
    <mergeCell ref="T17:X17"/>
    <mergeCell ref="T18:X18"/>
    <mergeCell ref="M24:N24"/>
    <mergeCell ref="M25:N25"/>
    <mergeCell ref="O18:O19"/>
    <mergeCell ref="P18:Q18"/>
    <mergeCell ref="P19:Q19"/>
    <mergeCell ref="S10:S11"/>
    <mergeCell ref="P10:P11"/>
    <mergeCell ref="P15:Q15"/>
    <mergeCell ref="L16:L17"/>
    <mergeCell ref="M15:N15"/>
    <mergeCell ref="R12:R13"/>
    <mergeCell ref="O14:O15"/>
    <mergeCell ref="P12:P13"/>
    <mergeCell ref="Q12:Q13"/>
    <mergeCell ref="L14:L15"/>
    <mergeCell ref="J8:K8"/>
    <mergeCell ref="Q10:Q11"/>
    <mergeCell ref="R10:R11"/>
    <mergeCell ref="M10:M11"/>
    <mergeCell ref="N10:N11"/>
    <mergeCell ref="O10:O11"/>
    <mergeCell ref="J10:K10"/>
    <mergeCell ref="J11:K11"/>
    <mergeCell ref="L10:L11"/>
    <mergeCell ref="J9:K9"/>
    <mergeCell ref="N1:X1"/>
    <mergeCell ref="M12:N12"/>
    <mergeCell ref="O12:O13"/>
    <mergeCell ref="M17:N17"/>
    <mergeCell ref="H6:S7"/>
    <mergeCell ref="T6:X7"/>
    <mergeCell ref="L8:O9"/>
    <mergeCell ref="P8:S9"/>
    <mergeCell ref="J15:K15"/>
    <mergeCell ref="J14:K14"/>
    <mergeCell ref="D26:D27"/>
    <mergeCell ref="E26:E27"/>
    <mergeCell ref="H28:I29"/>
    <mergeCell ref="H16:I17"/>
    <mergeCell ref="H24:I25"/>
    <mergeCell ref="H26:I27"/>
    <mergeCell ref="H18:I19"/>
    <mergeCell ref="E28:E29"/>
    <mergeCell ref="G28:G29"/>
    <mergeCell ref="E24:E25"/>
    <mergeCell ref="G24:G25"/>
    <mergeCell ref="B20:B21"/>
    <mergeCell ref="D20:D21"/>
    <mergeCell ref="F24:F25"/>
    <mergeCell ref="G20:G21"/>
    <mergeCell ref="D24:D25"/>
    <mergeCell ref="E20:E21"/>
    <mergeCell ref="F20:F21"/>
    <mergeCell ref="D22:D23"/>
    <mergeCell ref="E22:E23"/>
    <mergeCell ref="B16:B17"/>
    <mergeCell ref="F10:F11"/>
    <mergeCell ref="F12:F13"/>
    <mergeCell ref="F14:F15"/>
    <mergeCell ref="E14:E15"/>
    <mergeCell ref="D16:D17"/>
    <mergeCell ref="E16:E17"/>
    <mergeCell ref="H1:M1"/>
    <mergeCell ref="H31:J31"/>
    <mergeCell ref="O31:S31"/>
    <mergeCell ref="B6:C7"/>
    <mergeCell ref="C28:C29"/>
    <mergeCell ref="B28:B29"/>
    <mergeCell ref="D28:D29"/>
    <mergeCell ref="B24:B25"/>
    <mergeCell ref="D14:D15"/>
    <mergeCell ref="M16:N16"/>
    <mergeCell ref="B8:B9"/>
    <mergeCell ref="B10:B11"/>
    <mergeCell ref="B12:B13"/>
    <mergeCell ref="E8:E9"/>
    <mergeCell ref="E10:E11"/>
    <mergeCell ref="D8:D9"/>
    <mergeCell ref="D10:D11"/>
    <mergeCell ref="D12:D13"/>
    <mergeCell ref="Y6:AB7"/>
    <mergeCell ref="J3:K3"/>
    <mergeCell ref="E12:E13"/>
    <mergeCell ref="G12:G13"/>
    <mergeCell ref="L12:L13"/>
    <mergeCell ref="F8:F9"/>
    <mergeCell ref="J13:K13"/>
    <mergeCell ref="M13:N13"/>
    <mergeCell ref="G8:G9"/>
    <mergeCell ref="H8:I9"/>
    <mergeCell ref="W3:Z3"/>
    <mergeCell ref="W5:Z5"/>
    <mergeCell ref="W4:Z4"/>
    <mergeCell ref="J4:K4"/>
    <mergeCell ref="H5:J5"/>
    <mergeCell ref="G16:G17"/>
    <mergeCell ref="G6:G7"/>
    <mergeCell ref="H14:I15"/>
    <mergeCell ref="H12:I13"/>
    <mergeCell ref="H10:I11"/>
    <mergeCell ref="D6:D7"/>
    <mergeCell ref="E6:E7"/>
    <mergeCell ref="G10:G11"/>
    <mergeCell ref="D18:D19"/>
    <mergeCell ref="E18:E19"/>
    <mergeCell ref="F18:F19"/>
    <mergeCell ref="G18:G19"/>
    <mergeCell ref="F6:F7"/>
    <mergeCell ref="G14:G15"/>
    <mergeCell ref="F16:F17"/>
    <mergeCell ref="M14:N14"/>
    <mergeCell ref="J12:K12"/>
    <mergeCell ref="P14:Q14"/>
    <mergeCell ref="M23:N23"/>
    <mergeCell ref="J16:K16"/>
    <mergeCell ref="J17:K17"/>
    <mergeCell ref="L22:L23"/>
    <mergeCell ref="M18:N18"/>
    <mergeCell ref="M19:N19"/>
    <mergeCell ref="J19:K19"/>
    <mergeCell ref="J18:K18"/>
    <mergeCell ref="F22:F23"/>
    <mergeCell ref="G22:G23"/>
    <mergeCell ref="M21:N21"/>
    <mergeCell ref="M22:N22"/>
    <mergeCell ref="H20:I21"/>
    <mergeCell ref="L20:L21"/>
    <mergeCell ref="M20:N20"/>
    <mergeCell ref="J20:K20"/>
    <mergeCell ref="J21:K21"/>
    <mergeCell ref="H22:I23"/>
    <mergeCell ref="T22:X22"/>
    <mergeCell ref="T23:X23"/>
    <mergeCell ref="O22:O23"/>
    <mergeCell ref="P22:Q22"/>
    <mergeCell ref="P23:Q23"/>
    <mergeCell ref="F26:F27"/>
    <mergeCell ref="G26:G27"/>
    <mergeCell ref="F28:F29"/>
    <mergeCell ref="Y8:AB9"/>
    <mergeCell ref="Y10:AB11"/>
    <mergeCell ref="Y12:AB15"/>
    <mergeCell ref="Y16:AB19"/>
    <mergeCell ref="Y20:AB23"/>
    <mergeCell ref="Y24:AB27"/>
    <mergeCell ref="Y28:AB29"/>
    <mergeCell ref="J29:K29"/>
    <mergeCell ref="J28:K28"/>
    <mergeCell ref="J27:K27"/>
    <mergeCell ref="J26:K26"/>
    <mergeCell ref="J24:K24"/>
    <mergeCell ref="J25:K25"/>
    <mergeCell ref="J23:K23"/>
    <mergeCell ref="J22:K22"/>
    <mergeCell ref="H35:J35"/>
    <mergeCell ref="H36:J36"/>
    <mergeCell ref="H37:J37"/>
    <mergeCell ref="K31:N31"/>
    <mergeCell ref="K37:N37"/>
    <mergeCell ref="H32:J32"/>
    <mergeCell ref="H33:J33"/>
    <mergeCell ref="H34:J34"/>
    <mergeCell ref="K36:N36"/>
    <mergeCell ref="K32:N32"/>
    <mergeCell ref="Z31:AB31"/>
    <mergeCell ref="T31:Y31"/>
    <mergeCell ref="O32:S32"/>
    <mergeCell ref="O33:S33"/>
    <mergeCell ref="T32:Y32"/>
    <mergeCell ref="Z32:AB32"/>
    <mergeCell ref="K33:N33"/>
    <mergeCell ref="K34:N34"/>
    <mergeCell ref="K35:N35"/>
    <mergeCell ref="Z35:AB35"/>
    <mergeCell ref="T33:Y33"/>
    <mergeCell ref="Z33:AB33"/>
    <mergeCell ref="Z34:AB34"/>
    <mergeCell ref="Z36:AB36"/>
    <mergeCell ref="Z37:AB37"/>
    <mergeCell ref="O34:S34"/>
    <mergeCell ref="O35:S35"/>
    <mergeCell ref="O36:S36"/>
    <mergeCell ref="O37:S37"/>
    <mergeCell ref="T34:Y34"/>
    <mergeCell ref="T35:Y35"/>
    <mergeCell ref="T36:Y36"/>
    <mergeCell ref="T37:Y37"/>
  </mergeCells>
  <printOptions/>
  <pageMargins left="0.62" right="0.38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東京ガスエネルギー（株）</dc:creator>
  <cp:keywords/>
  <dc:description/>
  <cp:lastModifiedBy>dtp</cp:lastModifiedBy>
  <cp:lastPrinted>2010-03-23T01:49:32Z</cp:lastPrinted>
  <dcterms:created xsi:type="dcterms:W3CDTF">2002-04-05T09:08:36Z</dcterms:created>
  <dcterms:modified xsi:type="dcterms:W3CDTF">2010-03-31T07:38:21Z</dcterms:modified>
  <cp:category/>
  <cp:version/>
  <cp:contentType/>
  <cp:contentStatus/>
</cp:coreProperties>
</file>